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<sst xmlns="http://schemas.openxmlformats.org/spreadsheetml/2006/main" count="178" uniqueCount="131">
  <si>
    <t>物业维修报价清单</t>
  </si>
  <si>
    <t>洋河南滨花园</t>
  </si>
  <si>
    <t xml:space="preserve">工程内容：杨富华诊所及烟店地面沉降维修工程        </t>
  </si>
  <si>
    <t>序号</t>
  </si>
  <si>
    <t>项目名称</t>
  </si>
  <si>
    <t>工作内容</t>
  </si>
  <si>
    <t>项目特征</t>
  </si>
  <si>
    <t>计量单位</t>
  </si>
  <si>
    <t>工程量</t>
  </si>
  <si>
    <t>单价（含税）</t>
  </si>
  <si>
    <t>备注</t>
  </si>
  <si>
    <t>吊顶拆除</t>
  </si>
  <si>
    <t>轻钢龙骨拆除、规格板拆除</t>
  </si>
  <si>
    <t>诊所大厅拆除长14m宽1.2m；诊所药房拆除长5.3m宽3.3m；卫生间及厨房长3.3m宽1.7m</t>
  </si>
  <si>
    <t>m2</t>
  </si>
  <si>
    <t xml:space="preserve"> </t>
  </si>
  <si>
    <t>砌体拆除</t>
  </si>
  <si>
    <t>墙砖铲除、抹灰层拆除、砌体拆除、蹲便器砌体拆除</t>
  </si>
  <si>
    <t>诊所大厅和烟店隔墙拆除长25.6m高3.5厚0.24m；烟店厨房及卫生间隔墙5.85m高2m厚0.24m</t>
  </si>
  <si>
    <t>m3</t>
  </si>
  <si>
    <t>地面地砖拆除</t>
  </si>
  <si>
    <t>地砖拆除</t>
  </si>
  <si>
    <t>诊所大厅、药房、厨房及卫生间拆除地砖长10.3m宽7m；烟店厨房卫生间地砖拆除长3.05m宽1.4m</t>
  </si>
  <si>
    <t>混凝土地面拆除</t>
  </si>
  <si>
    <t>混凝土地面拆除、PVC排污管拆除</t>
  </si>
  <si>
    <t>诊所及烟店混凝土地面拆除长11.14m宽10.3厚0.15m</t>
  </si>
  <si>
    <t>零星拆除</t>
  </si>
  <si>
    <t>蹲便器、水箱、灶台、洗菜盆、开关插座等零星拆除</t>
  </si>
  <si>
    <t>蹲便器拆除2套、水箱拆除2套、灶台拆除2组、洗菜盆拆除2套、洗手盆拆除2套、开关拆除6组、插座拆除8套；</t>
  </si>
  <si>
    <t>项</t>
  </si>
  <si>
    <t>安装DN50pvc污水管</t>
  </si>
  <si>
    <t>DN75pvc排污管及管件安装</t>
  </si>
  <si>
    <t>联塑DN50pvc排污管长</t>
  </si>
  <si>
    <t>m</t>
  </si>
  <si>
    <t>安装DN75pvc污水管</t>
  </si>
  <si>
    <t>联塑DN75pvc排污管长</t>
  </si>
  <si>
    <t>安装DN110pvc污水管</t>
  </si>
  <si>
    <t>DN110pvc排污管及管件安装</t>
  </si>
  <si>
    <t>安装DN160pvc污水管</t>
  </si>
  <si>
    <t>DN160pvc排污管及管件安装</t>
  </si>
  <si>
    <t>污水井砌体</t>
  </si>
  <si>
    <t>污水井规格：0.7*0.7*1.5m</t>
  </si>
  <si>
    <t>污水井抹灰</t>
  </si>
  <si>
    <t>污水井内壁抹灰</t>
  </si>
  <si>
    <t>管道疏通</t>
  </si>
  <si>
    <t>没有拆除及整改区域的排污管疏通、冲洗</t>
  </si>
  <si>
    <t>隐形不锈钢污水井盖</t>
  </si>
  <si>
    <t>污水井安装不锈钢井盖及井圈</t>
  </si>
  <si>
    <t>0.6*0.6*0.06m</t>
  </si>
  <si>
    <t>套</t>
  </si>
  <si>
    <t>管道混凝土封包</t>
  </si>
  <si>
    <t>管道砂石混凝土封包</t>
  </si>
  <si>
    <t>C20混凝土垫层厚0.1m宽0.2m</t>
  </si>
  <si>
    <t>地面夯实</t>
  </si>
  <si>
    <t>基层平整、基层夯实</t>
  </si>
  <si>
    <t>长11.14m宽10.3m</t>
  </si>
  <si>
    <t>碎石</t>
  </si>
  <si>
    <t>铺设碎石</t>
  </si>
  <si>
    <t>长11.14m宽10.3m厚0.03m</t>
  </si>
  <si>
    <t>混凝土垫层</t>
  </si>
  <si>
    <t>浇灌混凝土垫层</t>
  </si>
  <si>
    <t>长11.14m宽10.3m厚0.05m</t>
  </si>
  <si>
    <t>钢筋</t>
  </si>
  <si>
    <t>钢筋制作及安装</t>
  </si>
  <si>
    <t>长11.14m宽10.3m，φ12mm螺纹钢间距0.15*0.15m单层双向</t>
  </si>
  <si>
    <t>t</t>
  </si>
  <si>
    <t>混凝土面层</t>
  </si>
  <si>
    <t>浇灌混凝土面层</t>
  </si>
  <si>
    <t>600*600mm地砖</t>
  </si>
  <si>
    <t>铺贴地砖、勾缝</t>
  </si>
  <si>
    <t>诊所大厅及药房铺贴地砖0.6*0.6m长7m宽7m及长5.3宽3.3m</t>
  </si>
  <si>
    <t>300*300mm地砖</t>
  </si>
  <si>
    <t>诊所及烟店卫生间及厨房贴地砖0.3*0.3m长3.3m宽1.7m</t>
  </si>
  <si>
    <t>300*600mm墙砖</t>
  </si>
  <si>
    <t>铺贴墙砖、勾缝</t>
  </si>
  <si>
    <t>诊所卫生间及厨房长13.4m高2.6m；烟店厨房及卫生间长11.7m高2m</t>
  </si>
  <si>
    <t>蹲便器</t>
  </si>
  <si>
    <t>蹲便器安装、水平调试</t>
  </si>
  <si>
    <t>九牧</t>
  </si>
  <si>
    <t>水箱</t>
  </si>
  <si>
    <t>打孔、水箱安装、角阀安装、高压管安装、调试</t>
  </si>
  <si>
    <t>洗手盆</t>
  </si>
  <si>
    <t>打孔、陶瓷洗手盆安装、洗手盆阀门安装、下水安装、调试</t>
  </si>
  <si>
    <t>陶瓷立柱盆、九牧洁具</t>
  </si>
  <si>
    <t>洗菜盆</t>
  </si>
  <si>
    <t>打孔、不锈钢洗手盆安装、洗手盆阀门安装、下水安装、调试</t>
  </si>
  <si>
    <t>不锈钢方盆九牧洁具</t>
  </si>
  <si>
    <t>砌体、玻化砖封包灶台</t>
  </si>
  <si>
    <t>砌体、抹灰、崁贴玻化砖</t>
  </si>
  <si>
    <t>长 1.5m宽0.6m高0.8m</t>
  </si>
  <si>
    <t>加气砖砌体</t>
  </si>
  <si>
    <t>砌体</t>
  </si>
  <si>
    <t>抗裂砂浆</t>
  </si>
  <si>
    <t>砂浆找平</t>
  </si>
  <si>
    <t>砌体砂浆抹平2遍</t>
  </si>
  <si>
    <t>网格布</t>
  </si>
  <si>
    <t>网格布铺设</t>
  </si>
  <si>
    <t>砌体挂网</t>
  </si>
  <si>
    <t>界面剂</t>
  </si>
  <si>
    <t>污染墙体固化剂涂刷</t>
  </si>
  <si>
    <t>雨虹固化剂1遍</t>
  </si>
  <si>
    <t>内墙腻子</t>
  </si>
  <si>
    <t>立邦内墙防潮腻子2遍</t>
  </si>
  <si>
    <t>内墙漆</t>
  </si>
  <si>
    <t>腻子地面、内墙漆涂刷</t>
  </si>
  <si>
    <t>腻子打磨、内墙漆3遍(立邦)</t>
  </si>
  <si>
    <t>开关插座等零星安装</t>
  </si>
  <si>
    <t>砌体开槽、剔打、线管、布线、线槽抹灰挂网</t>
  </si>
  <si>
    <t>砌体开槽开槽、剔打48m、线管、布线（3色铜芯线2.5平方）、线槽抹灰挂网</t>
  </si>
  <si>
    <t>厨房卫、生间吊顶灯</t>
  </si>
  <si>
    <t>LED吊顶灯安装、调试</t>
  </si>
  <si>
    <t>40w白光欧普照明</t>
  </si>
  <si>
    <t>厨房卫生间吊顶</t>
  </si>
  <si>
    <t>轻钢龙骨安装、铝扣板安装</t>
  </si>
  <si>
    <t>诊所厨房卫生间吊顶场3.3m宽1.7m</t>
  </si>
  <si>
    <t>硅钙板吊顶</t>
  </si>
  <si>
    <t>轻钢龙骨安装、硅钙板安装</t>
  </si>
  <si>
    <t>诊所大厅拆除长14m宽1.2m；诊所药房拆除长5.3m宽3.3m；</t>
  </si>
  <si>
    <t>铝合金隔断门</t>
  </si>
  <si>
    <t>铝合金隔断门安装、打胶、填缝</t>
  </si>
  <si>
    <t>铝合金门宽1.3m高2m</t>
  </si>
  <si>
    <t>钛合金卫生间门</t>
  </si>
  <si>
    <t>钛合金门安装、打胶、填缝</t>
  </si>
  <si>
    <t>铝合金卫生间门宽0.8m高2m</t>
  </si>
  <si>
    <t>樘</t>
  </si>
  <si>
    <t>垃圾清运</t>
  </si>
  <si>
    <t>建筑垃圾转运、外运、防尘、地面冲洗</t>
  </si>
  <si>
    <t>外运25km</t>
  </si>
  <si>
    <t>合计</t>
  </si>
  <si>
    <t>-</t>
  </si>
  <si>
    <r>
      <rPr>
        <sz val="10"/>
        <color theme="1"/>
        <rFont val="宋体"/>
        <charset val="134"/>
        <scheme val="minor"/>
      </rPr>
      <t>开具</t>
    </r>
    <r>
      <rPr>
        <u/>
        <sz val="10"/>
        <color theme="1"/>
        <rFont val="宋体"/>
        <charset val="134"/>
        <scheme val="minor"/>
      </rPr>
      <t xml:space="preserve">        </t>
    </r>
    <r>
      <rPr>
        <sz val="10"/>
        <color theme="1"/>
        <rFont val="宋体"/>
        <charset val="134"/>
        <scheme val="minor"/>
      </rPr>
      <t>%的增值税</t>
    </r>
    <r>
      <rPr>
        <u/>
        <sz val="10"/>
        <color theme="1"/>
        <rFont val="宋体"/>
        <charset val="134"/>
        <scheme val="minor"/>
      </rPr>
      <t xml:space="preserve">         </t>
    </r>
    <r>
      <rPr>
        <sz val="10"/>
        <color theme="1"/>
        <rFont val="宋体"/>
        <charset val="134"/>
        <scheme val="minor"/>
      </rPr>
      <t>发票。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</si>
</sst>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6"/>
      <color theme="1"/>
      <name val="方正仿宋_GBK"/>
      <charset val="134"/>
    </font>
    <font>
      <sz val="20"/>
      <color rgb="FF000000"/>
      <name val="方正小标宋_GBK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1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/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3" borderId="2" xfId="49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3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inden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K5" sqref="K5"/>
    </sheetView>
  </sheetViews>
  <sheetFormatPr defaultColWidth="9" defaultRowHeight="14.4" outlineLevelCol="7"/>
  <cols>
    <col min="1" max="1" width="5.87962962962963" customWidth="1"/>
    <col min="2" max="2" width="13.4444444444444" customWidth="1"/>
    <col min="3" max="3" width="17.1111111111111" style="1" customWidth="1"/>
    <col min="4" max="4" width="19.3333333333333" style="1" customWidth="1"/>
    <col min="5" max="5" width="8.77777777777778" customWidth="1"/>
    <col min="6" max="6" width="12.3333333333333" customWidth="1"/>
    <col min="7" max="7" width="13.5555555555556" customWidth="1"/>
    <col min="8" max="8" width="15.1296296296296" style="1" customWidth="1"/>
    <col min="12" max="12" width="9.37962962962963"/>
  </cols>
  <sheetData>
    <row r="1" customFormat="1" ht="24" customHeight="1" spans="1:8">
      <c r="A1" s="2"/>
      <c r="B1" s="3"/>
      <c r="C1" s="4"/>
      <c r="D1" s="4"/>
      <c r="E1" s="3"/>
      <c r="F1" s="3"/>
      <c r="G1" s="3"/>
      <c r="H1" s="4"/>
    </row>
    <row r="2" customFormat="1" ht="27" customHeight="1" spans="1:8">
      <c r="A2" s="5" t="s">
        <v>0</v>
      </c>
      <c r="B2" s="5"/>
      <c r="C2" s="6"/>
      <c r="D2" s="6"/>
      <c r="E2" s="5"/>
      <c r="F2" s="5"/>
      <c r="G2" s="5"/>
      <c r="H2" s="6"/>
    </row>
    <row r="3" customFormat="1" ht="27" customHeight="1" spans="1:8">
      <c r="A3" s="7" t="s">
        <v>1</v>
      </c>
      <c r="B3" s="7"/>
      <c r="C3" s="7"/>
      <c r="D3" s="7"/>
      <c r="E3" s="8" t="s">
        <v>2</v>
      </c>
      <c r="F3" s="8"/>
      <c r="G3" s="8"/>
      <c r="H3" s="8"/>
    </row>
    <row r="4" customFormat="1" ht="35" customHeight="1" spans="1:8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</row>
    <row r="5" customFormat="1" ht="93" customHeight="1" spans="1:8">
      <c r="A5" s="10">
        <v>1</v>
      </c>
      <c r="B5" s="11" t="s">
        <v>11</v>
      </c>
      <c r="C5" s="12" t="s">
        <v>12</v>
      </c>
      <c r="D5" s="13" t="s">
        <v>13</v>
      </c>
      <c r="E5" s="14" t="s">
        <v>14</v>
      </c>
      <c r="F5" s="15">
        <f>14*1.2+3.3*5.3+3.3*1.7</f>
        <v>39.9</v>
      </c>
      <c r="G5" s="11"/>
      <c r="H5" s="16" t="s">
        <v>15</v>
      </c>
    </row>
    <row r="6" customFormat="1" ht="92" customHeight="1" spans="1:8">
      <c r="A6" s="10">
        <v>2</v>
      </c>
      <c r="B6" s="11" t="s">
        <v>16</v>
      </c>
      <c r="C6" s="12" t="s">
        <v>17</v>
      </c>
      <c r="D6" s="13" t="s">
        <v>18</v>
      </c>
      <c r="E6" s="14" t="s">
        <v>19</v>
      </c>
      <c r="F6" s="15">
        <f>(25.6*3.5+5.85*2)*0.24</f>
        <v>24.312</v>
      </c>
      <c r="G6" s="11"/>
      <c r="H6" s="16" t="s">
        <v>15</v>
      </c>
    </row>
    <row r="7" customFormat="1" ht="88" customHeight="1" spans="1:8">
      <c r="A7" s="10">
        <v>3</v>
      </c>
      <c r="B7" s="11" t="s">
        <v>20</v>
      </c>
      <c r="C7" s="12" t="s">
        <v>21</v>
      </c>
      <c r="D7" s="13" t="s">
        <v>22</v>
      </c>
      <c r="E7" s="14" t="s">
        <v>14</v>
      </c>
      <c r="F7" s="15">
        <f>10.3*7+3.05*1.4</f>
        <v>76.37</v>
      </c>
      <c r="G7" s="11"/>
      <c r="H7" s="16" t="s">
        <v>15</v>
      </c>
    </row>
    <row r="8" customFormat="1" ht="53" customHeight="1" spans="1:8">
      <c r="A8" s="10">
        <v>4</v>
      </c>
      <c r="B8" s="11" t="s">
        <v>23</v>
      </c>
      <c r="C8" s="12" t="s">
        <v>24</v>
      </c>
      <c r="D8" s="13" t="s">
        <v>25</v>
      </c>
      <c r="E8" s="14" t="s">
        <v>19</v>
      </c>
      <c r="F8" s="15">
        <f>11.14*10.3*0.15</f>
        <v>17.2113</v>
      </c>
      <c r="G8" s="11"/>
      <c r="H8" s="16"/>
    </row>
    <row r="9" customFormat="1" ht="98" customHeight="1" spans="1:8">
      <c r="A9" s="10">
        <v>5</v>
      </c>
      <c r="B9" s="11" t="s">
        <v>26</v>
      </c>
      <c r="C9" s="11" t="s">
        <v>27</v>
      </c>
      <c r="D9" s="17" t="s">
        <v>28</v>
      </c>
      <c r="E9" s="14" t="s">
        <v>29</v>
      </c>
      <c r="F9" s="15">
        <v>1</v>
      </c>
      <c r="G9" s="11"/>
      <c r="H9" s="16"/>
    </row>
    <row r="10" customFormat="1" ht="53" customHeight="1" spans="1:8">
      <c r="A10" s="10">
        <v>6</v>
      </c>
      <c r="B10" s="11" t="s">
        <v>30</v>
      </c>
      <c r="C10" s="12" t="s">
        <v>31</v>
      </c>
      <c r="D10" s="17" t="s">
        <v>32</v>
      </c>
      <c r="E10" s="14" t="s">
        <v>33</v>
      </c>
      <c r="F10" s="15">
        <v>10</v>
      </c>
      <c r="G10" s="11"/>
      <c r="H10" s="16"/>
    </row>
    <row r="11" customFormat="1" ht="53" customHeight="1" spans="1:8">
      <c r="A11" s="10">
        <v>7</v>
      </c>
      <c r="B11" s="11" t="s">
        <v>34</v>
      </c>
      <c r="C11" s="12" t="s">
        <v>31</v>
      </c>
      <c r="D11" s="17" t="s">
        <v>35</v>
      </c>
      <c r="E11" s="14" t="s">
        <v>33</v>
      </c>
      <c r="F11" s="15">
        <v>14</v>
      </c>
      <c r="G11" s="11"/>
      <c r="H11" s="16"/>
    </row>
    <row r="12" customFormat="1" ht="53" customHeight="1" spans="1:8">
      <c r="A12" s="10">
        <v>8</v>
      </c>
      <c r="B12" s="11" t="s">
        <v>36</v>
      </c>
      <c r="C12" s="12" t="s">
        <v>37</v>
      </c>
      <c r="D12" s="17" t="s">
        <v>32</v>
      </c>
      <c r="E12" s="14" t="s">
        <v>33</v>
      </c>
      <c r="F12" s="15">
        <v>20</v>
      </c>
      <c r="G12" s="11"/>
      <c r="H12" s="16"/>
    </row>
    <row r="13" customFormat="1" ht="53" customHeight="1" spans="1:8">
      <c r="A13" s="10">
        <v>9</v>
      </c>
      <c r="B13" s="11" t="s">
        <v>38</v>
      </c>
      <c r="C13" s="12" t="s">
        <v>39</v>
      </c>
      <c r="D13" s="17" t="s">
        <v>32</v>
      </c>
      <c r="E13" s="14" t="s">
        <v>33</v>
      </c>
      <c r="F13" s="15">
        <v>20</v>
      </c>
      <c r="G13" s="11"/>
      <c r="H13" s="16"/>
    </row>
    <row r="14" customFormat="1" ht="53" customHeight="1" spans="1:8">
      <c r="A14" s="10">
        <v>10</v>
      </c>
      <c r="B14" s="11" t="s">
        <v>40</v>
      </c>
      <c r="C14" s="12" t="s">
        <v>40</v>
      </c>
      <c r="D14" s="17" t="s">
        <v>41</v>
      </c>
      <c r="E14" s="14" t="s">
        <v>19</v>
      </c>
      <c r="F14" s="15">
        <f>1.08*2*1.5*0.24+0.6*2*1.5*0.24</f>
        <v>1.2096</v>
      </c>
      <c r="G14" s="11"/>
      <c r="H14" s="16"/>
    </row>
    <row r="15" customFormat="1" ht="53" customHeight="1" spans="1:8">
      <c r="A15" s="10">
        <v>11</v>
      </c>
      <c r="B15" s="11" t="s">
        <v>42</v>
      </c>
      <c r="C15" s="12" t="s">
        <v>43</v>
      </c>
      <c r="D15" s="17" t="s">
        <v>41</v>
      </c>
      <c r="E15" s="14" t="s">
        <v>14</v>
      </c>
      <c r="F15" s="15">
        <f>0.6*1.5*4</f>
        <v>3.6</v>
      </c>
      <c r="G15" s="11"/>
      <c r="H15" s="16"/>
    </row>
    <row r="16" customFormat="1" ht="53" customHeight="1" spans="1:8">
      <c r="A16" s="10">
        <v>12</v>
      </c>
      <c r="B16" s="11" t="s">
        <v>44</v>
      </c>
      <c r="C16" s="12" t="s">
        <v>44</v>
      </c>
      <c r="D16" s="18" t="s">
        <v>45</v>
      </c>
      <c r="E16" s="14" t="s">
        <v>29</v>
      </c>
      <c r="F16" s="15">
        <v>1</v>
      </c>
      <c r="G16" s="11"/>
      <c r="H16" s="16"/>
    </row>
    <row r="17" customFormat="1" ht="53" customHeight="1" spans="1:8">
      <c r="A17" s="10">
        <v>13</v>
      </c>
      <c r="B17" s="11" t="s">
        <v>46</v>
      </c>
      <c r="C17" s="12" t="s">
        <v>47</v>
      </c>
      <c r="D17" s="19" t="s">
        <v>48</v>
      </c>
      <c r="E17" s="14" t="s">
        <v>49</v>
      </c>
      <c r="F17" s="15">
        <v>1</v>
      </c>
      <c r="G17" s="11"/>
      <c r="H17" s="16"/>
    </row>
    <row r="18" customFormat="1" ht="53" customHeight="1" spans="1:8">
      <c r="A18" s="10">
        <v>14</v>
      </c>
      <c r="B18" s="11" t="s">
        <v>50</v>
      </c>
      <c r="C18" s="12" t="s">
        <v>51</v>
      </c>
      <c r="D18" s="19" t="s">
        <v>52</v>
      </c>
      <c r="E18" s="14" t="s">
        <v>19</v>
      </c>
      <c r="F18" s="15">
        <f>(F10+F11+F12+F13)*0.1*0.2</f>
        <v>1.28</v>
      </c>
      <c r="G18" s="11"/>
      <c r="H18" s="16"/>
    </row>
    <row r="19" customFormat="1" ht="53" customHeight="1" spans="1:8">
      <c r="A19" s="10">
        <v>15</v>
      </c>
      <c r="B19" s="11" t="s">
        <v>53</v>
      </c>
      <c r="C19" s="12" t="s">
        <v>54</v>
      </c>
      <c r="D19" s="19" t="s">
        <v>55</v>
      </c>
      <c r="E19" s="14" t="s">
        <v>14</v>
      </c>
      <c r="F19" s="15">
        <f>11.14*10.3</f>
        <v>114.742</v>
      </c>
      <c r="G19" s="11"/>
      <c r="H19" s="16"/>
    </row>
    <row r="20" customFormat="1" ht="72" customHeight="1" spans="1:8">
      <c r="A20" s="10">
        <v>16</v>
      </c>
      <c r="B20" s="11" t="s">
        <v>56</v>
      </c>
      <c r="C20" s="12" t="s">
        <v>57</v>
      </c>
      <c r="D20" s="19" t="s">
        <v>58</v>
      </c>
      <c r="E20" s="14" t="s">
        <v>19</v>
      </c>
      <c r="F20" s="15">
        <f>F19*0.03</f>
        <v>3.44226</v>
      </c>
      <c r="G20" s="11"/>
      <c r="H20" s="16" t="s">
        <v>15</v>
      </c>
    </row>
    <row r="21" customFormat="1" ht="72" customHeight="1" spans="1:8">
      <c r="A21" s="10">
        <v>17</v>
      </c>
      <c r="B21" s="11" t="s">
        <v>59</v>
      </c>
      <c r="C21" s="20" t="s">
        <v>60</v>
      </c>
      <c r="D21" s="19" t="s">
        <v>61</v>
      </c>
      <c r="E21" s="14" t="s">
        <v>19</v>
      </c>
      <c r="F21" s="15">
        <f>F19*0.05</f>
        <v>5.7371</v>
      </c>
      <c r="G21" s="11"/>
      <c r="H21" s="16"/>
    </row>
    <row r="22" customFormat="1" ht="72" customHeight="1" spans="1:8">
      <c r="A22" s="10">
        <v>18</v>
      </c>
      <c r="B22" s="11" t="s">
        <v>62</v>
      </c>
      <c r="C22" s="20" t="s">
        <v>63</v>
      </c>
      <c r="D22" s="19" t="s">
        <v>64</v>
      </c>
      <c r="E22" s="14" t="s">
        <v>65</v>
      </c>
      <c r="F22" s="15">
        <f>0.00617*12*12*F19*13/1000</f>
        <v>1.32529763808</v>
      </c>
      <c r="G22" s="11"/>
      <c r="H22" s="16"/>
    </row>
    <row r="23" customFormat="1" ht="72" customHeight="1" spans="1:8">
      <c r="A23" s="10">
        <v>19</v>
      </c>
      <c r="B23" s="11" t="s">
        <v>66</v>
      </c>
      <c r="C23" s="21" t="s">
        <v>67</v>
      </c>
      <c r="D23" s="19" t="s">
        <v>55</v>
      </c>
      <c r="E23" s="14" t="s">
        <v>19</v>
      </c>
      <c r="F23" s="15">
        <f>F19*0.15</f>
        <v>17.2113</v>
      </c>
      <c r="G23" s="11"/>
      <c r="H23" s="16"/>
    </row>
    <row r="24" customFormat="1" ht="54" customHeight="1" spans="1:8">
      <c r="A24" s="10">
        <v>20</v>
      </c>
      <c r="B24" s="11" t="s">
        <v>68</v>
      </c>
      <c r="C24" s="21" t="s">
        <v>69</v>
      </c>
      <c r="D24" s="17" t="s">
        <v>70</v>
      </c>
      <c r="E24" s="14" t="s">
        <v>14</v>
      </c>
      <c r="F24" s="15">
        <f>7*7+5.3*3.3</f>
        <v>66.49</v>
      </c>
      <c r="G24" s="11"/>
      <c r="H24" s="16"/>
    </row>
    <row r="25" customFormat="1" ht="51" customHeight="1" spans="1:8">
      <c r="A25" s="10">
        <v>21</v>
      </c>
      <c r="B25" s="11" t="s">
        <v>71</v>
      </c>
      <c r="C25" s="21" t="s">
        <v>69</v>
      </c>
      <c r="D25" s="17" t="s">
        <v>72</v>
      </c>
      <c r="E25" s="14" t="s">
        <v>14</v>
      </c>
      <c r="F25" s="15">
        <f>3.3*1.7+3.05*1.4</f>
        <v>9.88</v>
      </c>
      <c r="G25" s="11"/>
      <c r="H25" s="16"/>
    </row>
    <row r="26" customFormat="1" ht="60" customHeight="1" spans="1:8">
      <c r="A26" s="10">
        <v>22</v>
      </c>
      <c r="B26" s="11" t="s">
        <v>73</v>
      </c>
      <c r="C26" s="21" t="s">
        <v>74</v>
      </c>
      <c r="D26" s="17" t="s">
        <v>75</v>
      </c>
      <c r="E26" s="14" t="s">
        <v>14</v>
      </c>
      <c r="F26" s="15">
        <f>13.4*2.6+11.7*2</f>
        <v>58.24</v>
      </c>
      <c r="G26" s="11"/>
      <c r="H26" s="16"/>
    </row>
    <row r="27" customFormat="1" ht="44" customHeight="1" spans="1:8">
      <c r="A27" s="10">
        <v>23</v>
      </c>
      <c r="B27" s="11" t="s">
        <v>76</v>
      </c>
      <c r="C27" s="21" t="s">
        <v>77</v>
      </c>
      <c r="D27" s="17" t="s">
        <v>78</v>
      </c>
      <c r="E27" s="14" t="s">
        <v>49</v>
      </c>
      <c r="F27" s="15">
        <v>2</v>
      </c>
      <c r="G27" s="11"/>
      <c r="H27" s="16"/>
    </row>
    <row r="28" customFormat="1" ht="44" customHeight="1" spans="1:8">
      <c r="A28" s="10">
        <v>24</v>
      </c>
      <c r="B28" s="11" t="s">
        <v>79</v>
      </c>
      <c r="C28" s="21" t="s">
        <v>80</v>
      </c>
      <c r="D28" s="17" t="s">
        <v>78</v>
      </c>
      <c r="E28" s="14" t="s">
        <v>49</v>
      </c>
      <c r="F28" s="15">
        <v>2</v>
      </c>
      <c r="G28" s="11"/>
      <c r="H28" s="16"/>
    </row>
    <row r="29" customFormat="1" ht="54" customHeight="1" spans="1:8">
      <c r="A29" s="10">
        <v>25</v>
      </c>
      <c r="B29" s="11" t="s">
        <v>81</v>
      </c>
      <c r="C29" s="21" t="s">
        <v>82</v>
      </c>
      <c r="D29" s="17" t="s">
        <v>83</v>
      </c>
      <c r="E29" s="14" t="s">
        <v>49</v>
      </c>
      <c r="F29" s="15">
        <v>2</v>
      </c>
      <c r="G29" s="11"/>
      <c r="H29" s="16"/>
    </row>
    <row r="30" customFormat="1" ht="56" customHeight="1" spans="1:8">
      <c r="A30" s="10">
        <v>26</v>
      </c>
      <c r="B30" s="11" t="s">
        <v>84</v>
      </c>
      <c r="C30" s="21" t="s">
        <v>85</v>
      </c>
      <c r="D30" s="17" t="s">
        <v>86</v>
      </c>
      <c r="E30" s="14" t="s">
        <v>49</v>
      </c>
      <c r="F30" s="15">
        <v>2</v>
      </c>
      <c r="G30" s="11"/>
      <c r="H30" s="16"/>
    </row>
    <row r="31" customFormat="1" ht="44" customHeight="1" spans="1:8">
      <c r="A31" s="10">
        <v>27</v>
      </c>
      <c r="B31" s="11" t="s">
        <v>87</v>
      </c>
      <c r="C31" s="21" t="s">
        <v>88</v>
      </c>
      <c r="D31" s="17" t="s">
        <v>89</v>
      </c>
      <c r="E31" s="14" t="s">
        <v>29</v>
      </c>
      <c r="F31" s="15">
        <v>2</v>
      </c>
      <c r="G31" s="11"/>
      <c r="H31" s="16"/>
    </row>
    <row r="32" customFormat="1" ht="93" customHeight="1" spans="1:8">
      <c r="A32" s="10">
        <v>28</v>
      </c>
      <c r="B32" s="11" t="s">
        <v>90</v>
      </c>
      <c r="C32" s="21" t="s">
        <v>91</v>
      </c>
      <c r="D32" s="13" t="s">
        <v>18</v>
      </c>
      <c r="E32" s="14" t="s">
        <v>19</v>
      </c>
      <c r="F32" s="15">
        <f>F6</f>
        <v>24.312</v>
      </c>
      <c r="G32" s="11"/>
      <c r="H32" s="16"/>
    </row>
    <row r="33" customFormat="1" ht="44" customHeight="1" spans="1:8">
      <c r="A33" s="10">
        <v>29</v>
      </c>
      <c r="B33" s="11" t="s">
        <v>92</v>
      </c>
      <c r="C33" s="21" t="s">
        <v>93</v>
      </c>
      <c r="D33" s="17" t="s">
        <v>94</v>
      </c>
      <c r="E33" s="14" t="s">
        <v>14</v>
      </c>
      <c r="F33" s="15">
        <f>(25.6*3.5+5.85*2)*2</f>
        <v>202.6</v>
      </c>
      <c r="G33" s="11"/>
      <c r="H33" s="16"/>
    </row>
    <row r="34" customFormat="1" ht="44" customHeight="1" spans="1:8">
      <c r="A34" s="10">
        <v>30</v>
      </c>
      <c r="B34" s="11" t="s">
        <v>95</v>
      </c>
      <c r="C34" s="21" t="s">
        <v>96</v>
      </c>
      <c r="D34" s="17" t="s">
        <v>97</v>
      </c>
      <c r="E34" s="14" t="s">
        <v>14</v>
      </c>
      <c r="F34" s="15">
        <f>F33</f>
        <v>202.6</v>
      </c>
      <c r="G34" s="11"/>
      <c r="H34" s="16"/>
    </row>
    <row r="35" customFormat="1" ht="44" customHeight="1" spans="1:8">
      <c r="A35" s="10">
        <v>31</v>
      </c>
      <c r="B35" s="11" t="s">
        <v>98</v>
      </c>
      <c r="C35" s="21" t="s">
        <v>99</v>
      </c>
      <c r="D35" s="17" t="s">
        <v>100</v>
      </c>
      <c r="E35" s="14" t="s">
        <v>14</v>
      </c>
      <c r="F35" s="15">
        <f>(7+7+3.9+10.3+2.57+3.3)*2.6</f>
        <v>88.582</v>
      </c>
      <c r="G35" s="11"/>
      <c r="H35" s="16"/>
    </row>
    <row r="36" customFormat="1" ht="44" customHeight="1" spans="1:8">
      <c r="A36" s="10">
        <v>32</v>
      </c>
      <c r="B36" s="11" t="s">
        <v>101</v>
      </c>
      <c r="C36" s="21" t="s">
        <v>101</v>
      </c>
      <c r="D36" s="17" t="s">
        <v>102</v>
      </c>
      <c r="E36" s="14" t="s">
        <v>14</v>
      </c>
      <c r="F36" s="15">
        <f>F35+(1.4+3.05)*2+(7*2+7*2+3.3*3)*2.6-7*2*0.8</f>
        <v>184.822</v>
      </c>
      <c r="G36" s="11"/>
      <c r="H36" s="16"/>
    </row>
    <row r="37" customFormat="1" ht="44" customHeight="1" spans="1:8">
      <c r="A37" s="10">
        <v>33</v>
      </c>
      <c r="B37" s="11" t="s">
        <v>103</v>
      </c>
      <c r="C37" s="21" t="s">
        <v>104</v>
      </c>
      <c r="D37" s="17" t="s">
        <v>105</v>
      </c>
      <c r="E37" s="14" t="s">
        <v>14</v>
      </c>
      <c r="F37" s="15">
        <f>F36</f>
        <v>184.822</v>
      </c>
      <c r="G37" s="11"/>
      <c r="H37" s="16"/>
    </row>
    <row r="38" customFormat="1" ht="74" customHeight="1" spans="1:8">
      <c r="A38" s="10">
        <v>34</v>
      </c>
      <c r="B38" s="11" t="s">
        <v>106</v>
      </c>
      <c r="C38" s="21" t="s">
        <v>107</v>
      </c>
      <c r="D38" s="17" t="s">
        <v>108</v>
      </c>
      <c r="E38" s="14" t="s">
        <v>29</v>
      </c>
      <c r="F38" s="15">
        <v>1</v>
      </c>
      <c r="G38" s="11"/>
      <c r="H38" s="16"/>
    </row>
    <row r="39" customFormat="1" ht="44" customHeight="1" spans="1:8">
      <c r="A39" s="10">
        <v>35</v>
      </c>
      <c r="B39" s="11" t="s">
        <v>109</v>
      </c>
      <c r="C39" s="21" t="s">
        <v>110</v>
      </c>
      <c r="D39" s="17" t="s">
        <v>111</v>
      </c>
      <c r="E39" s="14" t="s">
        <v>49</v>
      </c>
      <c r="F39" s="15">
        <v>2</v>
      </c>
      <c r="G39" s="11"/>
      <c r="H39" s="16"/>
    </row>
    <row r="40" customFormat="1" ht="44" customHeight="1" spans="1:8">
      <c r="A40" s="10">
        <v>36</v>
      </c>
      <c r="B40" s="11" t="s">
        <v>112</v>
      </c>
      <c r="C40" s="21" t="s">
        <v>113</v>
      </c>
      <c r="D40" s="17" t="s">
        <v>114</v>
      </c>
      <c r="E40" s="14" t="s">
        <v>14</v>
      </c>
      <c r="F40" s="15">
        <f>3.3*1.7</f>
        <v>5.61</v>
      </c>
      <c r="G40" s="11"/>
      <c r="H40" s="16"/>
    </row>
    <row r="41" customFormat="1" ht="44" customHeight="1" spans="1:8">
      <c r="A41" s="10">
        <v>37</v>
      </c>
      <c r="B41" s="11" t="s">
        <v>115</v>
      </c>
      <c r="C41" s="21" t="s">
        <v>116</v>
      </c>
      <c r="D41" s="17" t="s">
        <v>117</v>
      </c>
      <c r="E41" s="14" t="s">
        <v>14</v>
      </c>
      <c r="F41" s="15">
        <f>14*1.2+5.3*3.3</f>
        <v>34.29</v>
      </c>
      <c r="G41" s="11"/>
      <c r="H41" s="16"/>
    </row>
    <row r="42" customFormat="1" ht="44" customHeight="1" spans="1:8">
      <c r="A42" s="10">
        <v>38</v>
      </c>
      <c r="B42" s="11" t="s">
        <v>118</v>
      </c>
      <c r="C42" s="21" t="s">
        <v>119</v>
      </c>
      <c r="D42" s="17" t="s">
        <v>120</v>
      </c>
      <c r="E42" s="14" t="s">
        <v>14</v>
      </c>
      <c r="F42" s="15">
        <f>1.3*2</f>
        <v>2.6</v>
      </c>
      <c r="G42" s="11"/>
      <c r="H42" s="16"/>
    </row>
    <row r="43" customFormat="1" ht="44" customHeight="1" spans="1:8">
      <c r="A43" s="10">
        <v>39</v>
      </c>
      <c r="B43" s="11" t="s">
        <v>121</v>
      </c>
      <c r="C43" s="21" t="s">
        <v>122</v>
      </c>
      <c r="D43" s="17" t="s">
        <v>123</v>
      </c>
      <c r="E43" s="14" t="s">
        <v>124</v>
      </c>
      <c r="F43" s="15">
        <v>2</v>
      </c>
      <c r="G43" s="11"/>
      <c r="H43" s="16"/>
    </row>
    <row r="44" customFormat="1" ht="35" customHeight="1" spans="1:8">
      <c r="A44" s="10">
        <v>40</v>
      </c>
      <c r="B44" s="22" t="s">
        <v>125</v>
      </c>
      <c r="C44" s="23" t="s">
        <v>126</v>
      </c>
      <c r="D44" s="23" t="s">
        <v>127</v>
      </c>
      <c r="E44" s="22" t="s">
        <v>19</v>
      </c>
      <c r="F44" s="9">
        <f>F6+F8+1</f>
        <v>42.5233</v>
      </c>
      <c r="G44" s="9"/>
      <c r="H44" s="24"/>
    </row>
    <row r="45" customFormat="1" ht="35" customHeight="1" spans="1:8">
      <c r="A45" s="10">
        <v>42</v>
      </c>
      <c r="B45" s="22" t="s">
        <v>128</v>
      </c>
      <c r="C45" s="23"/>
      <c r="D45" s="23"/>
      <c r="E45" s="22"/>
      <c r="F45" s="9" t="s">
        <v>129</v>
      </c>
      <c r="G45" s="9"/>
      <c r="H45" s="24"/>
    </row>
    <row r="46" spans="1:8">
      <c r="A46" s="25"/>
      <c r="B46" s="25"/>
      <c r="C46" s="26"/>
      <c r="D46" s="26"/>
      <c r="E46" s="25"/>
      <c r="F46" s="25"/>
      <c r="G46" s="25"/>
      <c r="H46" s="26"/>
    </row>
    <row r="47" spans="1:8">
      <c r="A47" s="27" t="s">
        <v>130</v>
      </c>
      <c r="B47" s="27"/>
      <c r="C47" s="27"/>
      <c r="D47" s="27"/>
      <c r="E47" s="27"/>
      <c r="F47" s="27"/>
      <c r="G47" s="25"/>
      <c r="H47" s="26"/>
    </row>
    <row r="48" spans="1:8">
      <c r="A48" s="27"/>
      <c r="B48" s="27"/>
      <c r="C48" s="27"/>
      <c r="D48" s="27"/>
      <c r="E48" s="27"/>
      <c r="F48" s="27"/>
      <c r="G48" s="25"/>
      <c r="H48" s="26"/>
    </row>
    <row r="49" spans="1:8">
      <c r="A49" s="27"/>
      <c r="B49" s="27"/>
      <c r="C49" s="27"/>
      <c r="D49" s="27"/>
      <c r="E49" s="27"/>
      <c r="F49" s="27"/>
      <c r="G49" s="25"/>
      <c r="H49" s="26"/>
    </row>
    <row r="50" spans="1:8">
      <c r="A50" s="27"/>
      <c r="B50" s="27"/>
      <c r="C50" s="27"/>
      <c r="D50" s="27"/>
      <c r="E50" s="27"/>
      <c r="F50" s="27"/>
      <c r="G50" s="25"/>
      <c r="H50" s="26"/>
    </row>
    <row r="51" spans="1:8">
      <c r="A51" s="27"/>
      <c r="B51" s="27"/>
      <c r="C51" s="27"/>
      <c r="D51" s="27"/>
      <c r="E51" s="27"/>
      <c r="F51" s="27"/>
      <c r="G51" s="25"/>
      <c r="H51" s="26"/>
    </row>
  </sheetData>
  <mergeCells count="5">
    <mergeCell ref="A1:H1"/>
    <mergeCell ref="A2:H2"/>
    <mergeCell ref="A3:D3"/>
    <mergeCell ref="E3:H3"/>
    <mergeCell ref="A47:F5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3" sqref="E13:G13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李洁舲</cp:lastModifiedBy>
  <dcterms:created xsi:type="dcterms:W3CDTF">2023-05-12T11:15:00Z</dcterms:created>
  <dcterms:modified xsi:type="dcterms:W3CDTF">2025-12-02T09:03:53Z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F9868F9ADF684C26B608CCFB6E96B353_13</vt:lpwstr>
  </property>
</Properties>
</file>